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ites\LPSCPublic\_docs\_Utilities\"/>
    </mc:Choice>
  </mc:AlternateContent>
  <bookViews>
    <workbookView xWindow="0" yWindow="0" windowWidth="19200" windowHeight="10995"/>
  </bookViews>
  <sheets>
    <sheet name="ISF Calculator" sheetId="6" r:id="rId1"/>
  </sheets>
  <calcPr calcId="162913"/>
</workbook>
</file>

<file path=xl/calcChain.xml><?xml version="1.0" encoding="utf-8"?>
<calcChain xmlns="http://schemas.openxmlformats.org/spreadsheetml/2006/main">
  <c r="J24" i="6" l="1"/>
  <c r="I24" i="6"/>
  <c r="H24" i="6"/>
  <c r="G24" i="6"/>
  <c r="J23" i="6"/>
  <c r="I23" i="6"/>
  <c r="H23" i="6"/>
  <c r="G23" i="6"/>
  <c r="J22" i="6"/>
  <c r="I22" i="6"/>
  <c r="H22" i="6"/>
  <c r="G22" i="6"/>
  <c r="J21" i="6"/>
  <c r="I21" i="6"/>
  <c r="H21" i="6"/>
  <c r="G21" i="6"/>
  <c r="J20" i="6"/>
  <c r="I20" i="6"/>
  <c r="H20" i="6"/>
  <c r="G20" i="6"/>
  <c r="J19" i="6"/>
  <c r="I19" i="6"/>
  <c r="H19" i="6"/>
  <c r="G19" i="6"/>
  <c r="J18" i="6"/>
  <c r="I18" i="6"/>
  <c r="H18" i="6"/>
  <c r="G18" i="6"/>
  <c r="J17" i="6"/>
  <c r="I17" i="6"/>
  <c r="H17" i="6"/>
  <c r="G17" i="6"/>
  <c r="J16" i="6"/>
  <c r="I16" i="6"/>
  <c r="H16" i="6"/>
  <c r="G16" i="6"/>
  <c r="J15" i="6"/>
  <c r="I15" i="6"/>
  <c r="H15" i="6"/>
  <c r="G15" i="6"/>
  <c r="J14" i="6"/>
  <c r="J25" i="6" s="1"/>
  <c r="I14" i="6"/>
  <c r="I25" i="6" s="1"/>
  <c r="H14" i="6"/>
  <c r="G14" i="6"/>
  <c r="G25" i="6" s="1"/>
  <c r="G8" i="6" s="1"/>
  <c r="G10" i="6" s="1"/>
  <c r="H25" i="6" l="1"/>
  <c r="H8" i="6" s="1"/>
  <c r="G34" i="6"/>
  <c r="J33" i="6" l="1"/>
  <c r="J34" i="6"/>
  <c r="J35" i="6"/>
  <c r="J36" i="6"/>
  <c r="J37" i="6"/>
  <c r="J38" i="6"/>
  <c r="J39" i="6"/>
  <c r="J40" i="6"/>
  <c r="J41" i="6"/>
  <c r="J42" i="6"/>
  <c r="J43" i="6"/>
  <c r="I33" i="6"/>
  <c r="I34" i="6"/>
  <c r="I35" i="6"/>
  <c r="I36" i="6"/>
  <c r="I37" i="6"/>
  <c r="I38" i="6"/>
  <c r="I39" i="6"/>
  <c r="I40" i="6"/>
  <c r="I41" i="6"/>
  <c r="I42" i="6"/>
  <c r="I43" i="6"/>
  <c r="H33" i="6"/>
  <c r="H34" i="6"/>
  <c r="H35" i="6"/>
  <c r="H36" i="6"/>
  <c r="H37" i="6"/>
  <c r="H38" i="6"/>
  <c r="H39" i="6"/>
  <c r="H40" i="6"/>
  <c r="H41" i="6"/>
  <c r="H42" i="6"/>
  <c r="H43" i="6"/>
  <c r="G33" i="6"/>
  <c r="G35" i="6"/>
  <c r="G36" i="6"/>
  <c r="G37" i="6"/>
  <c r="G38" i="6"/>
  <c r="G39" i="6"/>
  <c r="G40" i="6"/>
  <c r="G41" i="6"/>
  <c r="G42" i="6"/>
  <c r="G43" i="6"/>
  <c r="H44" i="6" l="1"/>
  <c r="G44" i="6"/>
  <c r="H9" i="6" s="1"/>
  <c r="H10" i="6" s="1"/>
  <c r="J44" i="6"/>
  <c r="J8" i="6" s="1"/>
  <c r="I44" i="6"/>
  <c r="I8" i="6" s="1"/>
  <c r="I9" i="6" l="1"/>
  <c r="I10" i="6" l="1"/>
  <c r="J9" i="6" s="1"/>
  <c r="J10" i="6" s="1"/>
  <c r="K10" i="6" s="1"/>
</calcChain>
</file>

<file path=xl/sharedStrings.xml><?xml version="1.0" encoding="utf-8"?>
<sst xmlns="http://schemas.openxmlformats.org/spreadsheetml/2006/main" count="95" uniqueCount="28">
  <si>
    <t>per $1000</t>
  </si>
  <si>
    <t>&lt;</t>
  </si>
  <si>
    <t>&gt;</t>
  </si>
  <si>
    <t>2nd Quarter Reports Revenue 
Jan. 1 - Jun 30</t>
  </si>
  <si>
    <t>3rd Quarter Reports Revenue 
Jan. 1 - Sept. 30</t>
  </si>
  <si>
    <t>4th Quarter Reports Revenue
Jan. 1 - Dec. 31</t>
  </si>
  <si>
    <r>
      <t xml:space="preserve">1st Quarter </t>
    </r>
    <r>
      <rPr>
        <b/>
        <sz val="8"/>
        <color indexed="8"/>
        <rFont val="Calibri"/>
        <family val="2"/>
      </rPr>
      <t>Reports Revenue 
Jan. 1 -Mar 31</t>
    </r>
  </si>
  <si>
    <t>Inspection &amp; Supervision Quarterly Fee Calculator</t>
  </si>
  <si>
    <t>June 30th each year</t>
  </si>
  <si>
    <t>Sept. 30th each year</t>
  </si>
  <si>
    <t>Dec.  31st each year</t>
  </si>
  <si>
    <t>March 31st each year</t>
  </si>
  <si>
    <t>Due Date</t>
  </si>
  <si>
    <r>
      <t>Total Intrastate gross receipts for the calendar year (</t>
    </r>
    <r>
      <rPr>
        <b/>
        <sz val="9"/>
        <color indexed="10"/>
        <rFont val="Calibri"/>
        <family val="2"/>
      </rPr>
      <t>Jan. 1 to current period ending date</t>
    </r>
    <r>
      <rPr>
        <b/>
        <sz val="9"/>
        <color indexed="8"/>
        <rFont val="Calibri"/>
        <family val="2"/>
      </rPr>
      <t>)</t>
    </r>
  </si>
  <si>
    <t>TOTAL FEE  (Amount computed from Schedule below)</t>
  </si>
  <si>
    <t>Less TOTAL FEE paid on prior quarter's report</t>
  </si>
  <si>
    <t>Net Fee Due</t>
  </si>
  <si>
    <r>
      <t>This is an informal estimated calculator.</t>
    </r>
    <r>
      <rPr>
        <b/>
        <i/>
        <u/>
        <sz val="14"/>
        <color rgb="FFFF0000"/>
        <rFont val="Calibri"/>
        <family val="2"/>
        <scheme val="minor"/>
      </rPr>
      <t xml:space="preserve"> It is not a formal Louisiana Department of Revenue document</t>
    </r>
    <r>
      <rPr>
        <b/>
        <sz val="14"/>
        <color rgb="FFFF0000"/>
        <rFont val="Calibri"/>
        <family val="2"/>
        <scheme val="minor"/>
      </rPr>
      <t>.  The amounts due may vary from what is actually owed to the Louisiana Department of Revenue.   If your LDR Form R-5197 is filed after the due date your account may incur Penalties and Interest.</t>
    </r>
  </si>
  <si>
    <r>
      <t>1st Quarter Calculations</t>
    </r>
    <r>
      <rPr>
        <b/>
        <sz val="8"/>
        <color indexed="8"/>
        <rFont val="Calibri"/>
        <family val="2"/>
      </rPr>
      <t xml:space="preserve">
Jan. 1 -Mar 31</t>
    </r>
  </si>
  <si>
    <r>
      <t>2nd Quarter Calculations</t>
    </r>
    <r>
      <rPr>
        <b/>
        <sz val="8"/>
        <color indexed="8"/>
        <rFont val="Calibri"/>
        <family val="2"/>
      </rPr>
      <t xml:space="preserve">
Jan. 1 -Jun 30</t>
    </r>
  </si>
  <si>
    <t>3rd Quarter Calculations
Jan. 1 - Sept. 30</t>
  </si>
  <si>
    <t>4th Quarter Calculations
Jan. 1 - Dec. 31</t>
  </si>
  <si>
    <t>Minimum Amount Due</t>
  </si>
  <si>
    <t>Rate of fee</t>
  </si>
  <si>
    <t>Gross Receipts</t>
  </si>
  <si>
    <t>The minimum fee is $20 per quarter.</t>
  </si>
  <si>
    <t xml:space="preserve">Below is the calculation for the quarterly fees for the first and second quarter of 2016. </t>
  </si>
  <si>
    <t xml:space="preserve">Below is the calculation for the quarterly fees after the second quarter 2016.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</si>
</sst>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d\-mmm\-yy;@"/>
    <numFmt numFmtId="165" formatCode="&quot;$&quot;#,##0.000"/>
  </numFmts>
  <fonts count="17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indexed="10"/>
      <name val="Calibri"/>
      <family val="2"/>
    </font>
    <font>
      <b/>
      <sz val="8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2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44" fontId="0" fillId="0" borderId="0" xfId="0" applyNumberFormat="1"/>
    <xf numFmtId="6" fontId="0" fillId="0" borderId="0" xfId="0" applyNumberFormat="1"/>
    <xf numFmtId="6" fontId="0" fillId="0" borderId="0" xfId="0" applyNumberFormat="1" applyAlignment="1">
      <alignment horizontal="right"/>
    </xf>
    <xf numFmtId="8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9" fontId="0" fillId="0" borderId="0" xfId="0" applyNumberFormat="1"/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44" fontId="7" fillId="2" borderId="0" xfId="0" applyNumberFormat="1" applyFont="1" applyFill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44" fontId="7" fillId="2" borderId="0" xfId="0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8" fontId="6" fillId="0" borderId="0" xfId="0" applyNumberFormat="1" applyFont="1" applyBorder="1" applyAlignment="1">
      <alignment horizontal="right"/>
    </xf>
    <xf numFmtId="8" fontId="10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164" fontId="0" fillId="0" borderId="0" xfId="0" applyNumberFormat="1" applyBorder="1" applyAlignment="1">
      <alignment horizontal="center" wrapText="1"/>
    </xf>
    <xf numFmtId="0" fontId="0" fillId="0" borderId="0" xfId="0" applyAlignment="1">
      <alignment wrapText="1"/>
    </xf>
    <xf numFmtId="6" fontId="0" fillId="0" borderId="0" xfId="0" quotePrefix="1" applyNumberFormat="1" applyAlignment="1">
      <alignment horizontal="right"/>
    </xf>
    <xf numFmtId="0" fontId="0" fillId="0" borderId="0" xfId="0" applyBorder="1" applyAlignment="1">
      <alignment horizontal="right" wrapText="1"/>
    </xf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8" fontId="6" fillId="0" borderId="1" xfId="0" applyNumberFormat="1" applyFont="1" applyBorder="1"/>
    <xf numFmtId="8" fontId="6" fillId="0" borderId="4" xfId="0" applyNumberFormat="1" applyFont="1" applyBorder="1"/>
    <xf numFmtId="8" fontId="6" fillId="0" borderId="5" xfId="0" applyNumberFormat="1" applyFont="1" applyBorder="1"/>
    <xf numFmtId="8" fontId="6" fillId="0" borderId="1" xfId="0" applyNumberFormat="1" applyFont="1" applyBorder="1" applyProtection="1">
      <protection locked="0"/>
    </xf>
    <xf numFmtId="8" fontId="6" fillId="0" borderId="4" xfId="0" applyNumberFormat="1" applyFont="1" applyBorder="1" applyProtection="1">
      <protection locked="0"/>
    </xf>
    <xf numFmtId="8" fontId="6" fillId="0" borderId="5" xfId="0" applyNumberFormat="1" applyFont="1" applyBorder="1" applyProtection="1">
      <protection locked="0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8" fontId="6" fillId="0" borderId="0" xfId="0" applyNumberFormat="1" applyFont="1" applyBorder="1"/>
    <xf numFmtId="44" fontId="7" fillId="2" borderId="0" xfId="0" applyNumberFormat="1" applyFont="1" applyFill="1" applyAlignment="1">
      <alignment horizontal="center" wrapText="1"/>
    </xf>
    <xf numFmtId="44" fontId="14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12" fillId="0" borderId="0" xfId="0" applyFont="1"/>
    <xf numFmtId="44" fontId="14" fillId="0" borderId="0" xfId="0" applyNumberFormat="1" applyFont="1" applyAlignment="1"/>
    <xf numFmtId="44" fontId="15" fillId="0" borderId="0" xfId="0" applyNumberFormat="1" applyFont="1" applyAlignment="1">
      <alignment horizontal="right"/>
    </xf>
    <xf numFmtId="44" fontId="7" fillId="2" borderId="0" xfId="0" applyNumberFormat="1" applyFont="1" applyFill="1" applyAlignment="1">
      <alignment horizontal="center" wrapText="1"/>
    </xf>
    <xf numFmtId="165" fontId="16" fillId="0" borderId="0" xfId="0" applyNumberFormat="1" applyFont="1" applyFill="1" applyBorder="1"/>
    <xf numFmtId="8" fontId="16" fillId="4" borderId="0" xfId="0" applyNumberFormat="1" applyFont="1" applyFill="1"/>
    <xf numFmtId="44" fontId="16" fillId="4" borderId="0" xfId="0" applyNumberFormat="1" applyFont="1" applyFill="1"/>
    <xf numFmtId="8" fontId="0" fillId="4" borderId="0" xfId="0" applyNumberFormat="1" applyFill="1"/>
    <xf numFmtId="0" fontId="0" fillId="4" borderId="0" xfId="0" applyFill="1"/>
    <xf numFmtId="44" fontId="7" fillId="2" borderId="0" xfId="0" applyNumberFormat="1" applyFont="1" applyFill="1" applyAlignment="1">
      <alignment horizontal="center" wrapText="1"/>
    </xf>
    <xf numFmtId="0" fontId="11" fillId="3" borderId="0" xfId="0" applyFont="1" applyFill="1" applyAlignment="1">
      <alignment horizontal="center"/>
    </xf>
    <xf numFmtId="0" fontId="0" fillId="0" borderId="0" xfId="0" applyAlignment="1"/>
    <xf numFmtId="0" fontId="1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G7" sqref="G7"/>
    </sheetView>
  </sheetViews>
  <sheetFormatPr defaultRowHeight="15" x14ac:dyDescent="0.25"/>
  <cols>
    <col min="1" max="1" width="2" bestFit="1" customWidth="1"/>
    <col min="2" max="2" width="13.5" customWidth="1"/>
    <col min="3" max="3" width="2.75" customWidth="1"/>
    <col min="4" max="4" width="13" customWidth="1"/>
    <col min="5" max="5" width="23" style="2" customWidth="1"/>
    <col min="6" max="6" width="46.625" customWidth="1"/>
    <col min="7" max="7" width="18.75" style="3" customWidth="1"/>
    <col min="8" max="8" width="18.75" customWidth="1"/>
    <col min="9" max="9" width="18.75" style="3" customWidth="1"/>
    <col min="10" max="10" width="18.75" customWidth="1"/>
    <col min="11" max="11" width="16.5" customWidth="1"/>
  </cols>
  <sheetData>
    <row r="1" spans="1:11" ht="43.5" customHeight="1" x14ac:dyDescent="0.55000000000000004">
      <c r="B1" s="51" t="s">
        <v>7</v>
      </c>
      <c r="C1" s="51"/>
      <c r="D1" s="51"/>
      <c r="E1" s="51"/>
      <c r="F1" s="51"/>
      <c r="G1" s="51"/>
      <c r="H1" s="51"/>
      <c r="I1" s="51"/>
      <c r="J1" s="51"/>
      <c r="K1" s="52"/>
    </row>
    <row r="2" spans="1:11" x14ac:dyDescent="0.25">
      <c r="B2" s="53" t="s">
        <v>17</v>
      </c>
      <c r="C2" s="53"/>
      <c r="D2" s="53"/>
      <c r="E2" s="53"/>
      <c r="F2" s="53"/>
      <c r="G2" s="53"/>
      <c r="H2" s="54"/>
      <c r="I2" s="54"/>
      <c r="J2" s="54"/>
      <c r="K2" s="55"/>
    </row>
    <row r="3" spans="1:11" ht="22.5" customHeight="1" x14ac:dyDescent="0.25">
      <c r="B3" s="53"/>
      <c r="C3" s="53"/>
      <c r="D3" s="53"/>
      <c r="E3" s="53"/>
      <c r="F3" s="53"/>
      <c r="G3" s="53"/>
      <c r="H3" s="54"/>
      <c r="I3" s="54"/>
      <c r="J3" s="54"/>
      <c r="K3" s="55"/>
    </row>
    <row r="4" spans="1:11" s="2" customFormat="1" x14ac:dyDescent="0.25">
      <c r="A4"/>
      <c r="B4" s="10"/>
      <c r="C4" s="10"/>
      <c r="D4"/>
      <c r="E4" s="1"/>
      <c r="F4" s="8"/>
      <c r="G4" s="8"/>
      <c r="H4" s="7"/>
      <c r="I4" s="7"/>
    </row>
    <row r="5" spans="1:11" s="12" customFormat="1" ht="17.45" customHeight="1" x14ac:dyDescent="0.25">
      <c r="A5" s="24"/>
      <c r="B5" s="21"/>
      <c r="C5" s="21"/>
      <c r="D5" s="24"/>
      <c r="E5" s="22"/>
      <c r="F5" s="26" t="s">
        <v>12</v>
      </c>
      <c r="G5" s="23" t="s">
        <v>8</v>
      </c>
      <c r="H5" s="23" t="s">
        <v>9</v>
      </c>
      <c r="I5" s="23" t="s">
        <v>10</v>
      </c>
      <c r="J5" s="23" t="s">
        <v>11</v>
      </c>
    </row>
    <row r="6" spans="1:11" s="12" customFormat="1" ht="47.25" x14ac:dyDescent="0.25">
      <c r="A6" s="11"/>
      <c r="B6" s="11"/>
      <c r="C6" s="40"/>
      <c r="D6" s="11"/>
      <c r="F6" s="11"/>
      <c r="G6" s="13" t="s">
        <v>6</v>
      </c>
      <c r="H6" s="14" t="s">
        <v>3</v>
      </c>
      <c r="I6" s="15" t="s">
        <v>4</v>
      </c>
      <c r="J6" s="16" t="s">
        <v>5</v>
      </c>
    </row>
    <row r="7" spans="1:11" s="2" customFormat="1" ht="15.75" x14ac:dyDescent="0.25">
      <c r="A7" s="28">
        <v>1</v>
      </c>
      <c r="B7" s="61" t="s">
        <v>13</v>
      </c>
      <c r="C7" s="62"/>
      <c r="D7" s="63"/>
      <c r="E7" s="63"/>
      <c r="F7" s="64"/>
      <c r="G7" s="32"/>
      <c r="H7" s="33"/>
      <c r="I7" s="33"/>
      <c r="J7" s="34"/>
    </row>
    <row r="8" spans="1:11" s="2" customFormat="1" ht="15.75" x14ac:dyDescent="0.25">
      <c r="A8" s="28">
        <v>2</v>
      </c>
      <c r="B8" s="56" t="s">
        <v>14</v>
      </c>
      <c r="C8" s="57"/>
      <c r="D8" s="59"/>
      <c r="E8" s="59"/>
      <c r="F8" s="60"/>
      <c r="G8" s="29">
        <f>IF(G25&lt;G27,G27,G25)</f>
        <v>20</v>
      </c>
      <c r="H8" s="30">
        <f>IF(H25&lt;H27,H27,H25)</f>
        <v>40</v>
      </c>
      <c r="I8" s="30">
        <f>IF(I44&lt;I46,I46,I44)</f>
        <v>60</v>
      </c>
      <c r="J8" s="31">
        <f>IF(J44&lt;J46,J46,J44)</f>
        <v>80</v>
      </c>
    </row>
    <row r="9" spans="1:11" s="2" customFormat="1" ht="15.75" x14ac:dyDescent="0.25">
      <c r="A9" s="28">
        <v>3</v>
      </c>
      <c r="B9" s="56" t="s">
        <v>15</v>
      </c>
      <c r="C9" s="57"/>
      <c r="D9" s="57"/>
      <c r="E9" s="57"/>
      <c r="F9" s="58"/>
      <c r="G9" s="29">
        <v>0</v>
      </c>
      <c r="H9" s="30">
        <f>G10</f>
        <v>20</v>
      </c>
      <c r="I9" s="30">
        <f>H9+H10</f>
        <v>40</v>
      </c>
      <c r="J9" s="31">
        <f>I9+I10</f>
        <v>60</v>
      </c>
    </row>
    <row r="10" spans="1:11" s="2" customFormat="1" ht="15.75" x14ac:dyDescent="0.25">
      <c r="A10" s="27">
        <v>4</v>
      </c>
      <c r="B10" s="56" t="s">
        <v>16</v>
      </c>
      <c r="C10" s="57"/>
      <c r="D10" s="59"/>
      <c r="E10" s="59"/>
      <c r="F10" s="60"/>
      <c r="G10" s="29">
        <f>IF((G8-G9)&lt;20,"$20.00",G8-G9)*1</f>
        <v>20</v>
      </c>
      <c r="H10" s="30">
        <f>IF((H8-H9)&lt;20,"$20.00",H8-H9)*1</f>
        <v>20</v>
      </c>
      <c r="I10" s="30">
        <f>IF((I8-I9)&lt;20,"$20.00",I8-I9)*1</f>
        <v>20</v>
      </c>
      <c r="J10" s="31">
        <f>IF((J8-J9)&lt;20,"$20.00",J8-J9)*1</f>
        <v>20</v>
      </c>
      <c r="K10" s="20">
        <f>SUM(G10:J10)</f>
        <v>80</v>
      </c>
    </row>
    <row r="11" spans="1:11" s="2" customFormat="1" ht="15.75" x14ac:dyDescent="0.25">
      <c r="A11" s="35"/>
      <c r="B11" s="35"/>
      <c r="C11" s="35"/>
      <c r="D11" s="36"/>
      <c r="E11" s="36"/>
      <c r="F11" s="36"/>
      <c r="G11" s="37"/>
      <c r="H11" s="37"/>
      <c r="I11" s="37"/>
      <c r="J11" s="37"/>
      <c r="K11" s="20"/>
    </row>
    <row r="12" spans="1:11" s="2" customFormat="1" ht="18.75" x14ac:dyDescent="0.3">
      <c r="B12" s="41" t="s">
        <v>26</v>
      </c>
      <c r="C12" s="41"/>
      <c r="D12" s="17"/>
      <c r="E12" s="17"/>
      <c r="F12" s="18"/>
      <c r="G12" s="19"/>
      <c r="H12" s="19"/>
      <c r="I12" s="19"/>
      <c r="J12" s="19"/>
      <c r="K12" s="20"/>
    </row>
    <row r="13" spans="1:11" s="2" customFormat="1" ht="47.25" x14ac:dyDescent="0.25">
      <c r="A13" s="44"/>
      <c r="B13" s="50" t="s">
        <v>24</v>
      </c>
      <c r="C13" s="50"/>
      <c r="D13" s="50"/>
      <c r="E13" s="44" t="s">
        <v>23</v>
      </c>
      <c r="F13" s="44"/>
      <c r="G13" s="44" t="s">
        <v>18</v>
      </c>
      <c r="H13" s="44" t="s">
        <v>19</v>
      </c>
      <c r="I13" s="15" t="s">
        <v>20</v>
      </c>
      <c r="J13" s="16" t="s">
        <v>21</v>
      </c>
      <c r="K13" s="20"/>
    </row>
    <row r="14" spans="1:11" s="2" customFormat="1" ht="15.75" x14ac:dyDescent="0.25">
      <c r="A14" t="s">
        <v>1</v>
      </c>
      <c r="B14" s="5">
        <v>100000</v>
      </c>
      <c r="C14" s="5"/>
      <c r="E14" s="45">
        <v>4.9400000000000004</v>
      </c>
      <c r="F14" s="3" t="s">
        <v>0</v>
      </c>
      <c r="G14" s="6">
        <f>IF($G$7&gt;B14,B14/1000*E14, ($G$7/1000*E14))</f>
        <v>0</v>
      </c>
      <c r="H14" s="6">
        <f>IF($H$7&gt;B14,B14/1000*E14, ($H$7/1000*E14))</f>
        <v>0</v>
      </c>
      <c r="I14" s="48">
        <f>IF($I$7&gt;B14,B14/1000*E14, ($I$7/1000*E14))</f>
        <v>0</v>
      </c>
      <c r="J14" s="48">
        <f>IF($J$7&gt;B14,B14/1000*E14, ($J$7/1000*E14))</f>
        <v>0</v>
      </c>
      <c r="K14" s="20"/>
    </row>
    <row r="15" spans="1:11" s="2" customFormat="1" ht="15.75" x14ac:dyDescent="0.25">
      <c r="A15" t="s">
        <v>2</v>
      </c>
      <c r="B15" s="4">
        <v>100000</v>
      </c>
      <c r="C15" t="s">
        <v>1</v>
      </c>
      <c r="D15" s="25">
        <v>250000</v>
      </c>
      <c r="E15" s="45">
        <v>4.16</v>
      </c>
      <c r="F15" s="3" t="s">
        <v>0</v>
      </c>
      <c r="G15" s="6">
        <f t="shared" ref="G15:G23" si="0">IF(AND($G$7&gt;B15,$G$7&lt;=D15),(($G$7-B15)/1000)*E15,IF($G$7&lt;D15,0,((D15-B15)/1000)*E15))</f>
        <v>0</v>
      </c>
      <c r="H15" s="6">
        <f t="shared" ref="H15:H23" si="1">IF(AND($H$7&gt;B15,$H$7&lt;=D15),(($H$7-B15)/1000)*E15,IF($H$7&lt;D15,0,((D15-B15)/1000)*E15))</f>
        <v>0</v>
      </c>
      <c r="I15" s="48">
        <f t="shared" ref="I15:I23" si="2">IF(AND($I$7&gt;B15,$I$7&lt;=D15),(($I$7-B15)/1000)*E15,IF($I$7&lt;D15,0,((D15-B15)/1000)*E15))</f>
        <v>0</v>
      </c>
      <c r="J15" s="48">
        <f t="shared" ref="J15:J23" si="3">IF(AND($J$7&gt;B15,$J$7&lt;=D15),(($J$7-B15)/1000)*E15,IF($J$7&lt;D15,0,((D15-B15)/1000)*E15))</f>
        <v>0</v>
      </c>
      <c r="K15" s="20"/>
    </row>
    <row r="16" spans="1:11" s="2" customFormat="1" ht="15.75" x14ac:dyDescent="0.25">
      <c r="A16" t="s">
        <v>2</v>
      </c>
      <c r="B16" s="4">
        <v>250000</v>
      </c>
      <c r="C16" t="s">
        <v>1</v>
      </c>
      <c r="D16" s="25">
        <v>500000</v>
      </c>
      <c r="E16" s="45">
        <v>3.38</v>
      </c>
      <c r="F16" s="3" t="s">
        <v>0</v>
      </c>
      <c r="G16" s="6">
        <f t="shared" si="0"/>
        <v>0</v>
      </c>
      <c r="H16" s="6">
        <f t="shared" si="1"/>
        <v>0</v>
      </c>
      <c r="I16" s="48">
        <f t="shared" si="2"/>
        <v>0</v>
      </c>
      <c r="J16" s="48">
        <f t="shared" si="3"/>
        <v>0</v>
      </c>
      <c r="K16" s="20"/>
    </row>
    <row r="17" spans="1:11" s="2" customFormat="1" ht="15.75" x14ac:dyDescent="0.25">
      <c r="A17" t="s">
        <v>2</v>
      </c>
      <c r="B17" s="4">
        <v>500000</v>
      </c>
      <c r="C17" t="s">
        <v>1</v>
      </c>
      <c r="D17" s="25">
        <v>750000</v>
      </c>
      <c r="E17" s="45">
        <v>2.61</v>
      </c>
      <c r="F17" s="3" t="s">
        <v>0</v>
      </c>
      <c r="G17" s="6">
        <f t="shared" si="0"/>
        <v>0</v>
      </c>
      <c r="H17" s="6">
        <f t="shared" si="1"/>
        <v>0</v>
      </c>
      <c r="I17" s="48">
        <f t="shared" si="2"/>
        <v>0</v>
      </c>
      <c r="J17" s="48">
        <f t="shared" si="3"/>
        <v>0</v>
      </c>
      <c r="K17" s="20"/>
    </row>
    <row r="18" spans="1:11" s="2" customFormat="1" ht="15.75" x14ac:dyDescent="0.25">
      <c r="A18" t="s">
        <v>2</v>
      </c>
      <c r="B18" s="4">
        <v>750000</v>
      </c>
      <c r="C18" t="s">
        <v>1</v>
      </c>
      <c r="D18" s="25">
        <v>1000000</v>
      </c>
      <c r="E18" s="45">
        <v>2.2200000000000002</v>
      </c>
      <c r="F18" s="3" t="s">
        <v>0</v>
      </c>
      <c r="G18" s="6">
        <f t="shared" si="0"/>
        <v>0</v>
      </c>
      <c r="H18" s="6">
        <f t="shared" si="1"/>
        <v>0</v>
      </c>
      <c r="I18" s="48">
        <f t="shared" si="2"/>
        <v>0</v>
      </c>
      <c r="J18" s="48">
        <f t="shared" si="3"/>
        <v>0</v>
      </c>
      <c r="K18" s="20"/>
    </row>
    <row r="19" spans="1:11" s="2" customFormat="1" ht="15.75" x14ac:dyDescent="0.25">
      <c r="A19" t="s">
        <v>2</v>
      </c>
      <c r="B19" s="4">
        <v>1000000</v>
      </c>
      <c r="C19" t="s">
        <v>1</v>
      </c>
      <c r="D19" s="25">
        <v>2000000</v>
      </c>
      <c r="E19" s="45">
        <v>1.83</v>
      </c>
      <c r="F19" s="3" t="s">
        <v>0</v>
      </c>
      <c r="G19" s="6">
        <f t="shared" si="0"/>
        <v>0</v>
      </c>
      <c r="H19" s="6">
        <f t="shared" si="1"/>
        <v>0</v>
      </c>
      <c r="I19" s="48">
        <f t="shared" si="2"/>
        <v>0</v>
      </c>
      <c r="J19" s="48">
        <f t="shared" si="3"/>
        <v>0</v>
      </c>
      <c r="K19" s="20"/>
    </row>
    <row r="20" spans="1:11" s="2" customFormat="1" ht="15.75" x14ac:dyDescent="0.25">
      <c r="A20" t="s">
        <v>2</v>
      </c>
      <c r="B20" s="4">
        <v>2000000</v>
      </c>
      <c r="C20" t="s">
        <v>1</v>
      </c>
      <c r="D20" s="25">
        <v>5000000</v>
      </c>
      <c r="E20" s="45">
        <v>1.44</v>
      </c>
      <c r="F20" s="3" t="s">
        <v>0</v>
      </c>
      <c r="G20" s="6">
        <f t="shared" si="0"/>
        <v>0</v>
      </c>
      <c r="H20" s="6">
        <f t="shared" si="1"/>
        <v>0</v>
      </c>
      <c r="I20" s="48">
        <f t="shared" si="2"/>
        <v>0</v>
      </c>
      <c r="J20" s="48">
        <f t="shared" si="3"/>
        <v>0</v>
      </c>
      <c r="K20" s="20"/>
    </row>
    <row r="21" spans="1:11" s="2" customFormat="1" ht="15.75" x14ac:dyDescent="0.25">
      <c r="A21" t="s">
        <v>2</v>
      </c>
      <c r="B21" s="4">
        <v>5000000</v>
      </c>
      <c r="C21" t="s">
        <v>1</v>
      </c>
      <c r="D21" s="25">
        <v>10000000</v>
      </c>
      <c r="E21" s="45">
        <v>1.06</v>
      </c>
      <c r="F21" s="3" t="s">
        <v>0</v>
      </c>
      <c r="G21" s="6">
        <f t="shared" si="0"/>
        <v>0</v>
      </c>
      <c r="H21" s="6">
        <f t="shared" si="1"/>
        <v>0</v>
      </c>
      <c r="I21" s="48">
        <f t="shared" si="2"/>
        <v>0</v>
      </c>
      <c r="J21" s="48">
        <f t="shared" si="3"/>
        <v>0</v>
      </c>
      <c r="K21" s="20"/>
    </row>
    <row r="22" spans="1:11" s="2" customFormat="1" ht="15.75" x14ac:dyDescent="0.25">
      <c r="A22" t="s">
        <v>2</v>
      </c>
      <c r="B22" s="4">
        <v>10000000</v>
      </c>
      <c r="C22" t="s">
        <v>1</v>
      </c>
      <c r="D22" s="25">
        <v>25000000</v>
      </c>
      <c r="E22" s="45">
        <v>0.9</v>
      </c>
      <c r="F22" s="3" t="s">
        <v>0</v>
      </c>
      <c r="G22" s="6">
        <f t="shared" si="0"/>
        <v>0</v>
      </c>
      <c r="H22" s="6">
        <f t="shared" si="1"/>
        <v>0</v>
      </c>
      <c r="I22" s="48">
        <f t="shared" si="2"/>
        <v>0</v>
      </c>
      <c r="J22" s="48">
        <f t="shared" si="3"/>
        <v>0</v>
      </c>
      <c r="K22" s="20"/>
    </row>
    <row r="23" spans="1:11" s="2" customFormat="1" ht="15.75" x14ac:dyDescent="0.25">
      <c r="A23" t="s">
        <v>2</v>
      </c>
      <c r="B23" s="4">
        <v>25000000</v>
      </c>
      <c r="C23" t="s">
        <v>1</v>
      </c>
      <c r="D23" s="25">
        <v>100000000</v>
      </c>
      <c r="E23" s="45">
        <v>0.75</v>
      </c>
      <c r="F23" s="3" t="s">
        <v>0</v>
      </c>
      <c r="G23" s="6">
        <f t="shared" si="0"/>
        <v>0</v>
      </c>
      <c r="H23" s="6">
        <f t="shared" si="1"/>
        <v>0</v>
      </c>
      <c r="I23" s="48">
        <f t="shared" si="2"/>
        <v>0</v>
      </c>
      <c r="J23" s="48">
        <f t="shared" si="3"/>
        <v>0</v>
      </c>
      <c r="K23" s="20"/>
    </row>
    <row r="24" spans="1:11" s="2" customFormat="1" ht="15.75" x14ac:dyDescent="0.25">
      <c r="A24" t="s">
        <v>2</v>
      </c>
      <c r="B24" s="5">
        <v>100000000</v>
      </c>
      <c r="C24" s="5"/>
      <c r="D24" s="5"/>
      <c r="E24" s="45">
        <v>0.63500000000000001</v>
      </c>
      <c r="F24" s="3" t="s">
        <v>0</v>
      </c>
      <c r="G24" s="6">
        <f>IF($G$7&gt;B24,(($G$7-B24)/1000)*E24,0)</f>
        <v>0</v>
      </c>
      <c r="H24" s="6">
        <f>IF($H$7&gt;B24,(($H$7-B24)/1000)*E24,0)</f>
        <v>0</v>
      </c>
      <c r="I24" s="48">
        <f>IF($I$7&gt;B24,(($I$7-B24)/1000)*E24,0)</f>
        <v>0</v>
      </c>
      <c r="J24" s="48">
        <f>IF($J$7&gt;B24,(($J$7-B24)/1000)*E24,0)</f>
        <v>0</v>
      </c>
      <c r="K24" s="20"/>
    </row>
    <row r="25" spans="1:11" s="2" customFormat="1" ht="15.75" x14ac:dyDescent="0.25">
      <c r="A25"/>
      <c r="B25"/>
      <c r="C25"/>
      <c r="D25"/>
      <c r="F25"/>
      <c r="G25" s="6">
        <f>SUM(G14:G24)</f>
        <v>0</v>
      </c>
      <c r="H25" s="6">
        <f>SUM(H14:H24)</f>
        <v>0</v>
      </c>
      <c r="I25" s="48">
        <f>SUM(I14:I24)</f>
        <v>0</v>
      </c>
      <c r="J25" s="48">
        <f>SUM(J14:J24)</f>
        <v>0</v>
      </c>
      <c r="K25" s="20"/>
    </row>
    <row r="26" spans="1:11" s="2" customFormat="1" ht="15.75" x14ac:dyDescent="0.25">
      <c r="A26"/>
      <c r="B26" s="4"/>
      <c r="C26" s="4"/>
      <c r="D26"/>
      <c r="F26"/>
      <c r="G26" s="6"/>
      <c r="H26" s="3"/>
      <c r="I26" s="49"/>
      <c r="J26" s="49"/>
      <c r="K26" s="20"/>
    </row>
    <row r="27" spans="1:11" s="2" customFormat="1" ht="15.75" x14ac:dyDescent="0.25">
      <c r="A27"/>
      <c r="B27"/>
      <c r="C27"/>
      <c r="D27"/>
      <c r="F27" s="39" t="s">
        <v>22</v>
      </c>
      <c r="G27" s="6">
        <v>20</v>
      </c>
      <c r="H27" s="6">
        <v>40</v>
      </c>
      <c r="I27" s="48">
        <v>60</v>
      </c>
      <c r="J27" s="48">
        <v>80</v>
      </c>
      <c r="K27" s="20"/>
    </row>
    <row r="28" spans="1:11" s="2" customFormat="1" ht="15.75" x14ac:dyDescent="0.25">
      <c r="A28"/>
      <c r="B28"/>
      <c r="C28"/>
      <c r="D28"/>
      <c r="F28" s="43" t="s">
        <v>25</v>
      </c>
      <c r="G28" s="42"/>
      <c r="H28" s="42"/>
      <c r="I28" s="42"/>
      <c r="J28"/>
      <c r="K28" s="20"/>
    </row>
    <row r="29" spans="1:11" s="2" customFormat="1" ht="15.75" x14ac:dyDescent="0.25">
      <c r="A29"/>
      <c r="B29"/>
      <c r="C29"/>
      <c r="D29"/>
      <c r="F29"/>
      <c r="G29" s="3"/>
      <c r="H29"/>
      <c r="I29" s="3"/>
      <c r="J29"/>
      <c r="K29" s="20"/>
    </row>
    <row r="30" spans="1:11" s="2" customFormat="1" ht="15.75" x14ac:dyDescent="0.25">
      <c r="A30" s="35"/>
      <c r="B30" s="35"/>
      <c r="C30" s="35"/>
      <c r="D30" s="36"/>
      <c r="E30" s="36"/>
      <c r="F30" s="36"/>
      <c r="G30" s="37"/>
      <c r="H30" s="37"/>
      <c r="I30" s="37"/>
      <c r="J30" s="37"/>
      <c r="K30" s="20"/>
    </row>
    <row r="31" spans="1:11" s="2" customFormat="1" ht="14.45" customHeight="1" x14ac:dyDescent="0.3">
      <c r="B31" s="41" t="s">
        <v>27</v>
      </c>
      <c r="C31" s="41"/>
      <c r="D31" s="17"/>
      <c r="E31" s="17"/>
      <c r="F31" s="18"/>
      <c r="G31" s="19"/>
      <c r="H31" s="19"/>
      <c r="I31" s="19"/>
      <c r="J31" s="19"/>
    </row>
    <row r="32" spans="1:11" s="2" customFormat="1" ht="14.45" customHeight="1" x14ac:dyDescent="0.25">
      <c r="A32" s="38"/>
      <c r="B32" s="50" t="s">
        <v>24</v>
      </c>
      <c r="C32" s="50"/>
      <c r="D32" s="50"/>
      <c r="E32" s="38" t="s">
        <v>23</v>
      </c>
      <c r="F32" s="38"/>
      <c r="G32" s="38" t="s">
        <v>18</v>
      </c>
      <c r="H32" s="38" t="s">
        <v>19</v>
      </c>
      <c r="I32" s="15" t="s">
        <v>20</v>
      </c>
      <c r="J32" s="16" t="s">
        <v>21</v>
      </c>
    </row>
    <row r="33" spans="1:13" x14ac:dyDescent="0.25">
      <c r="A33" t="s">
        <v>1</v>
      </c>
      <c r="B33" s="5">
        <v>100000</v>
      </c>
      <c r="C33" s="5"/>
      <c r="D33" s="2"/>
      <c r="E33" s="45">
        <v>5.01</v>
      </c>
      <c r="F33" s="3" t="s">
        <v>0</v>
      </c>
      <c r="G33" s="46">
        <f>IF($G$7&gt;B33,B33/1000*E33, ($G$7/1000*E33))</f>
        <v>0</v>
      </c>
      <c r="H33" s="46">
        <f>IF($H$7&gt;B33,B33/1000*E33, ($H$7/1000*E33))</f>
        <v>0</v>
      </c>
      <c r="I33" s="6">
        <f>IF($I$7&gt;B33,B33/1000*E33, ($I$7/1000*E33))</f>
        <v>0</v>
      </c>
      <c r="J33" s="6">
        <f>IF($J$7&gt;B33,B33/1000*E33, ($J$7/1000*E33))</f>
        <v>0</v>
      </c>
    </row>
    <row r="34" spans="1:13" x14ac:dyDescent="0.25">
      <c r="A34" t="s">
        <v>2</v>
      </c>
      <c r="B34" s="4">
        <v>100000</v>
      </c>
      <c r="C34" t="s">
        <v>1</v>
      </c>
      <c r="D34" s="25">
        <v>250000</v>
      </c>
      <c r="E34" s="45">
        <v>4.2300000000000004</v>
      </c>
      <c r="F34" s="3" t="s">
        <v>0</v>
      </c>
      <c r="G34" s="46">
        <f t="shared" ref="G34:G42" si="4">IF(AND($G$7&gt;B34,$G$7&lt;=D34),(($G$7-B34)/1000)*E34,IF($G$7&lt;D34,0,((D34-B34)/1000)*E34))</f>
        <v>0</v>
      </c>
      <c r="H34" s="46">
        <f t="shared" ref="H34:H42" si="5">IF(AND($H$7&gt;B34,$H$7&lt;=D34),(($H$7-B34)/1000)*E34,IF($H$7&lt;D34,0,((D34-B34)/1000)*E34))</f>
        <v>0</v>
      </c>
      <c r="I34" s="6">
        <f t="shared" ref="I34:I42" si="6">IF(AND($I$7&gt;B34,$I$7&lt;=D34),(($I$7-B34)/1000)*E34,IF($I$7&lt;D34,0,((D34-B34)/1000)*E34))</f>
        <v>0</v>
      </c>
      <c r="J34" s="6">
        <f t="shared" ref="J34:J42" si="7">IF(AND($J$7&gt;B34,$J$7&lt;=D34),(($J$7-B34)/1000)*E34,IF($J$7&lt;D34,0,((D34-B34)/1000)*E34))</f>
        <v>0</v>
      </c>
      <c r="M34" s="9"/>
    </row>
    <row r="35" spans="1:13" x14ac:dyDescent="0.25">
      <c r="A35" t="s">
        <v>2</v>
      </c>
      <c r="B35" s="4">
        <v>250000</v>
      </c>
      <c r="C35" t="s">
        <v>1</v>
      </c>
      <c r="D35" s="25">
        <v>500000</v>
      </c>
      <c r="E35" s="45">
        <v>3.45</v>
      </c>
      <c r="F35" s="3" t="s">
        <v>0</v>
      </c>
      <c r="G35" s="46">
        <f t="shared" si="4"/>
        <v>0</v>
      </c>
      <c r="H35" s="46">
        <f t="shared" si="5"/>
        <v>0</v>
      </c>
      <c r="I35" s="6">
        <f t="shared" si="6"/>
        <v>0</v>
      </c>
      <c r="J35" s="6">
        <f t="shared" si="7"/>
        <v>0</v>
      </c>
      <c r="M35" s="9"/>
    </row>
    <row r="36" spans="1:13" x14ac:dyDescent="0.25">
      <c r="A36" t="s">
        <v>2</v>
      </c>
      <c r="B36" s="4">
        <v>500000</v>
      </c>
      <c r="C36" t="s">
        <v>1</v>
      </c>
      <c r="D36" s="25">
        <v>750000</v>
      </c>
      <c r="E36" s="45">
        <v>2.68</v>
      </c>
      <c r="F36" s="3" t="s">
        <v>0</v>
      </c>
      <c r="G36" s="46">
        <f t="shared" si="4"/>
        <v>0</v>
      </c>
      <c r="H36" s="46">
        <f t="shared" si="5"/>
        <v>0</v>
      </c>
      <c r="I36" s="6">
        <f t="shared" si="6"/>
        <v>0</v>
      </c>
      <c r="J36" s="6">
        <f t="shared" si="7"/>
        <v>0</v>
      </c>
      <c r="M36" s="9"/>
    </row>
    <row r="37" spans="1:13" x14ac:dyDescent="0.25">
      <c r="A37" t="s">
        <v>2</v>
      </c>
      <c r="B37" s="4">
        <v>750000</v>
      </c>
      <c r="C37" t="s">
        <v>1</v>
      </c>
      <c r="D37" s="25">
        <v>1000000</v>
      </c>
      <c r="E37" s="45">
        <v>2.29</v>
      </c>
      <c r="F37" s="3" t="s">
        <v>0</v>
      </c>
      <c r="G37" s="46">
        <f t="shared" si="4"/>
        <v>0</v>
      </c>
      <c r="H37" s="46">
        <f t="shared" si="5"/>
        <v>0</v>
      </c>
      <c r="I37" s="6">
        <f t="shared" si="6"/>
        <v>0</v>
      </c>
      <c r="J37" s="6">
        <f t="shared" si="7"/>
        <v>0</v>
      </c>
      <c r="M37" s="9"/>
    </row>
    <row r="38" spans="1:13" x14ac:dyDescent="0.25">
      <c r="A38" t="s">
        <v>2</v>
      </c>
      <c r="B38" s="4">
        <v>1000000</v>
      </c>
      <c r="C38" t="s">
        <v>1</v>
      </c>
      <c r="D38" s="25">
        <v>2000000</v>
      </c>
      <c r="E38" s="45">
        <v>1.9</v>
      </c>
      <c r="F38" s="3" t="s">
        <v>0</v>
      </c>
      <c r="G38" s="46">
        <f t="shared" si="4"/>
        <v>0</v>
      </c>
      <c r="H38" s="46">
        <f t="shared" si="5"/>
        <v>0</v>
      </c>
      <c r="I38" s="6">
        <f t="shared" si="6"/>
        <v>0</v>
      </c>
      <c r="J38" s="6">
        <f t="shared" si="7"/>
        <v>0</v>
      </c>
      <c r="L38" s="2"/>
      <c r="M38" s="9"/>
    </row>
    <row r="39" spans="1:13" x14ac:dyDescent="0.25">
      <c r="A39" t="s">
        <v>2</v>
      </c>
      <c r="B39" s="4">
        <v>2000000</v>
      </c>
      <c r="C39" t="s">
        <v>1</v>
      </c>
      <c r="D39" s="25">
        <v>5000000</v>
      </c>
      <c r="E39" s="45">
        <v>1.51</v>
      </c>
      <c r="F39" s="3" t="s">
        <v>0</v>
      </c>
      <c r="G39" s="46">
        <f t="shared" si="4"/>
        <v>0</v>
      </c>
      <c r="H39" s="46">
        <f t="shared" si="5"/>
        <v>0</v>
      </c>
      <c r="I39" s="6">
        <f t="shared" si="6"/>
        <v>0</v>
      </c>
      <c r="J39" s="6">
        <f t="shared" si="7"/>
        <v>0</v>
      </c>
    </row>
    <row r="40" spans="1:13" x14ac:dyDescent="0.25">
      <c r="A40" t="s">
        <v>2</v>
      </c>
      <c r="B40" s="4">
        <v>5000000</v>
      </c>
      <c r="C40" t="s">
        <v>1</v>
      </c>
      <c r="D40" s="25">
        <v>10000000</v>
      </c>
      <c r="E40" s="45">
        <v>1.1299999999999999</v>
      </c>
      <c r="F40" s="3" t="s">
        <v>0</v>
      </c>
      <c r="G40" s="46">
        <f t="shared" si="4"/>
        <v>0</v>
      </c>
      <c r="H40" s="46">
        <f t="shared" si="5"/>
        <v>0</v>
      </c>
      <c r="I40" s="6">
        <f t="shared" si="6"/>
        <v>0</v>
      </c>
      <c r="J40" s="6">
        <f t="shared" si="7"/>
        <v>0</v>
      </c>
    </row>
    <row r="41" spans="1:13" x14ac:dyDescent="0.25">
      <c r="A41" t="s">
        <v>2</v>
      </c>
      <c r="B41" s="4">
        <v>10000000</v>
      </c>
      <c r="C41" t="s">
        <v>1</v>
      </c>
      <c r="D41" s="25">
        <v>25000000</v>
      </c>
      <c r="E41" s="45">
        <v>0.97</v>
      </c>
      <c r="F41" s="3" t="s">
        <v>0</v>
      </c>
      <c r="G41" s="46">
        <f t="shared" si="4"/>
        <v>0</v>
      </c>
      <c r="H41" s="46">
        <f t="shared" si="5"/>
        <v>0</v>
      </c>
      <c r="I41" s="6">
        <f t="shared" si="6"/>
        <v>0</v>
      </c>
      <c r="J41" s="6">
        <f t="shared" si="7"/>
        <v>0</v>
      </c>
      <c r="K41" s="6"/>
    </row>
    <row r="42" spans="1:13" x14ac:dyDescent="0.25">
      <c r="A42" t="s">
        <v>2</v>
      </c>
      <c r="B42" s="4">
        <v>25000000</v>
      </c>
      <c r="C42" t="s">
        <v>1</v>
      </c>
      <c r="D42" s="25">
        <v>100000000</v>
      </c>
      <c r="E42" s="45">
        <v>0.82</v>
      </c>
      <c r="F42" s="3" t="s">
        <v>0</v>
      </c>
      <c r="G42" s="46">
        <f t="shared" si="4"/>
        <v>0</v>
      </c>
      <c r="H42" s="46">
        <f t="shared" si="5"/>
        <v>0</v>
      </c>
      <c r="I42" s="6">
        <f t="shared" si="6"/>
        <v>0</v>
      </c>
      <c r="J42" s="6">
        <f t="shared" si="7"/>
        <v>0</v>
      </c>
    </row>
    <row r="43" spans="1:13" x14ac:dyDescent="0.25">
      <c r="A43" t="s">
        <v>2</v>
      </c>
      <c r="B43" s="5">
        <v>100000000</v>
      </c>
      <c r="C43" s="5"/>
      <c r="D43" s="5"/>
      <c r="E43" s="45">
        <v>0.71</v>
      </c>
      <c r="F43" s="3" t="s">
        <v>0</v>
      </c>
      <c r="G43" s="46">
        <f>IF($G$7&gt;B43,(($G$7-B43)/1000)*E43,0)</f>
        <v>0</v>
      </c>
      <c r="H43" s="46">
        <f>IF($H$7&gt;B43,(($H$7-B43)/1000)*E43,0)</f>
        <v>0</v>
      </c>
      <c r="I43" s="6">
        <f>IF($I$7&gt;B43,(($I$7-B43)/1000)*E43,0)</f>
        <v>0</v>
      </c>
      <c r="J43" s="6">
        <f>IF($J$7&gt;B43,(($J$7-B43)/1000)*E43,0)</f>
        <v>0</v>
      </c>
    </row>
    <row r="44" spans="1:13" x14ac:dyDescent="0.25">
      <c r="G44" s="46">
        <f>SUM(G33:G43)</f>
        <v>0</v>
      </c>
      <c r="H44" s="46">
        <f>SUM(H33:H43)</f>
        <v>0</v>
      </c>
      <c r="I44" s="6">
        <f>SUM(I33:I43)</f>
        <v>0</v>
      </c>
      <c r="J44" s="6">
        <f>SUM(J33:J43)</f>
        <v>0</v>
      </c>
    </row>
    <row r="45" spans="1:13" x14ac:dyDescent="0.25">
      <c r="B45" s="4"/>
      <c r="C45" s="4"/>
      <c r="G45" s="46"/>
      <c r="H45" s="47"/>
      <c r="I45"/>
    </row>
    <row r="46" spans="1:13" ht="15.75" x14ac:dyDescent="0.25">
      <c r="F46" s="39" t="s">
        <v>22</v>
      </c>
      <c r="G46" s="46">
        <v>20</v>
      </c>
      <c r="H46" s="46">
        <v>40</v>
      </c>
      <c r="I46" s="6">
        <v>60</v>
      </c>
      <c r="J46" s="6">
        <v>80</v>
      </c>
    </row>
    <row r="47" spans="1:13" ht="15.75" x14ac:dyDescent="0.25">
      <c r="F47" s="43" t="s">
        <v>25</v>
      </c>
      <c r="G47" s="42"/>
      <c r="H47" s="42"/>
      <c r="I47" s="42"/>
    </row>
  </sheetData>
  <sheetProtection sheet="1" objects="1" scenarios="1" selectLockedCells="1"/>
  <protectedRanges>
    <protectedRange sqref="G7:J7" name="Range1"/>
  </protectedRanges>
  <mergeCells count="8">
    <mergeCell ref="B32:D32"/>
    <mergeCell ref="B1:K1"/>
    <mergeCell ref="B2:K3"/>
    <mergeCell ref="B9:F9"/>
    <mergeCell ref="B10:F10"/>
    <mergeCell ref="B7:F7"/>
    <mergeCell ref="B8:F8"/>
    <mergeCell ref="B13:D13"/>
  </mergeCells>
  <dataValidations count="4">
    <dataValidation allowBlank="1" showInputMessage="1" showErrorMessage="1" promptTitle="What to enter in this cell?" prompt="Please enter the total of all intrastate gross receipts from January 1 to March 31." sqref="G7"/>
    <dataValidation allowBlank="1" showInputMessage="1" showErrorMessage="1" promptTitle="What to enter in this cell?" prompt="Please enter the total of all intrastate gross receipts from January 1 to June 30. " sqref="H7"/>
    <dataValidation allowBlank="1" showInputMessage="1" showErrorMessage="1" promptTitle="What to enter in this cell?" prompt="Please enter the total of all intrastate gross receipts from January 1 to September 30." sqref="I7"/>
    <dataValidation allowBlank="1" showInputMessage="1" showErrorMessage="1" promptTitle="What to enter in this cell?" prompt="Please enter the total of all intrastate gross receipts from January 1 to December 31." sqref="J7"/>
  </dataValidations>
  <pageMargins left="0.7" right="0.7" top="0.75" bottom="0.75" header="0.3" footer="0.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ISF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O'Rourke</dc:creator>
  <cp:lastModifiedBy>Alice Aldridge</cp:lastModifiedBy>
  <cp:lastPrinted>2016-02-12T16:09:32Z</cp:lastPrinted>
  <dcterms:created xsi:type="dcterms:W3CDTF">2012-01-30T17:25:10Z</dcterms:created>
  <dcterms:modified xsi:type="dcterms:W3CDTF">2016-10-18T15:18:35Z</dcterms:modified>
</cp:coreProperties>
</file>